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29040" windowHeight="15840"/>
  </bookViews>
  <sheets>
    <sheet name="Лист1" sheetId="1" r:id="rId1"/>
  </sheets>
  <definedNames>
    <definedName name="_xlnm.Print_Titles" localSheetId="0">Лист1!$6:$6</definedName>
    <definedName name="_xlnm.Print_Area" localSheetId="0">Лист1!$A$1:$E$44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" i="1" l="1"/>
  <c r="D25" i="1"/>
  <c r="C25" i="1" l="1"/>
  <c r="C21" i="1"/>
  <c r="D14" i="1" l="1"/>
  <c r="E14" i="1"/>
  <c r="C14" i="1"/>
  <c r="D39" i="1" l="1"/>
  <c r="E39" i="1"/>
  <c r="C39" i="1"/>
  <c r="C38" i="1" l="1"/>
  <c r="C37" i="1" s="1"/>
  <c r="E38" i="1"/>
  <c r="E37" i="1" s="1"/>
  <c r="D38" i="1"/>
  <c r="D37" i="1" s="1"/>
  <c r="E35" i="1"/>
  <c r="E34" i="1" s="1"/>
  <c r="E33" i="1" s="1"/>
  <c r="D35" i="1"/>
  <c r="D34" i="1" s="1"/>
  <c r="D33" i="1" s="1"/>
  <c r="C35" i="1"/>
  <c r="C34" i="1" s="1"/>
  <c r="E30" i="1"/>
  <c r="E29" i="1" s="1"/>
  <c r="E28" i="1" s="1"/>
  <c r="D30" i="1"/>
  <c r="D29" i="1" s="1"/>
  <c r="D28" i="1" s="1"/>
  <c r="C30" i="1"/>
  <c r="C29" i="1" s="1"/>
  <c r="C28" i="1" s="1"/>
  <c r="E13" i="1"/>
  <c r="D13" i="1"/>
  <c r="C13" i="1"/>
  <c r="E11" i="1"/>
  <c r="E10" i="1" s="1"/>
  <c r="D11" i="1"/>
  <c r="D10" i="1" s="1"/>
  <c r="C11" i="1"/>
  <c r="C10" i="1" s="1"/>
  <c r="C33" i="1" l="1"/>
  <c r="C27" i="1" s="1"/>
  <c r="C26" i="1" s="1"/>
  <c r="C24" i="1"/>
  <c r="C23" i="1" s="1"/>
  <c r="C22" i="1" s="1"/>
  <c r="D21" i="1"/>
  <c r="D20" i="1" s="1"/>
  <c r="D19" i="1" s="1"/>
  <c r="D18" i="1" s="1"/>
  <c r="E21" i="1"/>
  <c r="E20" i="1" s="1"/>
  <c r="E19" i="1" s="1"/>
  <c r="E18" i="1" s="1"/>
  <c r="C20" i="1"/>
  <c r="C19" i="1" s="1"/>
  <c r="C18" i="1" s="1"/>
  <c r="D24" i="1"/>
  <c r="D23" i="1" s="1"/>
  <c r="D22" i="1" s="1"/>
  <c r="E24" i="1"/>
  <c r="E23" i="1" s="1"/>
  <c r="E22" i="1" s="1"/>
  <c r="E27" i="1"/>
  <c r="E26" i="1" s="1"/>
  <c r="D27" i="1"/>
  <c r="D26" i="1" s="1"/>
  <c r="C9" i="1"/>
  <c r="C8" i="1" s="1"/>
  <c r="D9" i="1"/>
  <c r="D8" i="1" s="1"/>
  <c r="E9" i="1"/>
  <c r="E8" i="1" s="1"/>
  <c r="D17" i="1" l="1"/>
  <c r="D44" i="1" s="1"/>
  <c r="E17" i="1"/>
  <c r="E44" i="1" s="1"/>
  <c r="C17" i="1"/>
  <c r="C44" i="1" s="1"/>
  <c r="E7" i="1" l="1"/>
  <c r="D7" i="1"/>
  <c r="C7" i="1"/>
</calcChain>
</file>

<file path=xl/sharedStrings.xml><?xml version="1.0" encoding="utf-8"?>
<sst xmlns="http://schemas.openxmlformats.org/spreadsheetml/2006/main" count="90" uniqueCount="85">
  <si>
    <t>Код</t>
  </si>
  <si>
    <t>Наименование</t>
  </si>
  <si>
    <t>Сумма, тыс.руб.</t>
  </si>
  <si>
    <t>000 01 03 00 00 00 0000 000</t>
  </si>
  <si>
    <t>000 01 03 01 00 00 0000 700</t>
  </si>
  <si>
    <t>000 01 03 01 00 02 0000 710</t>
  </si>
  <si>
    <t>000 01 03 01 00 00 0000 800</t>
  </si>
  <si>
    <t>000 01 03 01 00 02 0000 810</t>
  </si>
  <si>
    <t>000 01 05 00 00 00 0000 000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</si>
  <si>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</si>
  <si>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</si>
  <si>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</si>
  <si>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</si>
  <si>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000 01 05 02 01 02 0000 510</t>
  </si>
  <si>
    <t>Увеличение прочих остатков денежных средств бюджетов субъектов Российской Федерации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</si>
  <si>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</si>
  <si>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</si>
  <si>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</si>
  <si>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</si>
  <si>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000 01 05 02 01 02 0000 610</t>
  </si>
  <si>
    <t>Уменьшение прочих остатков денежных средств бюджетов субъектов Российской Федерации</t>
  </si>
  <si>
    <t>000 01 06 00 00 00 0000 000</t>
  </si>
  <si>
    <t>Иные источники внутреннего финансирования дефицитов бюджетов</t>
  </si>
  <si>
    <t>000 01 06 05 00 00 0000 000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</si>
  <si>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</si>
  <si>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</si>
  <si>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000 01 06 05 02 02 0000 640</t>
  </si>
  <si>
    <t>000 01 06 05 02 02 0000 540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</si>
  <si>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</si>
  <si>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Итого источники финансирования дефицита областного бюджета Тверской области</t>
  </si>
  <si>
    <r>
      <t>Погашение бюджетами субъектов Российской Федерации кредитов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из других бюджетов бюджетной системы Российской Федерации в валюте Российской Федерации</t>
    </r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</si>
  <si>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</si>
  <si>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Бюджетные кредиты из других бюджетов бюджетной системы Российской Федерации </t>
  </si>
  <si>
    <t>Изменение остатков средств на счетах по учету средств бюджетов</t>
  </si>
  <si>
    <t>Предоставление бюджетных кредитов другим бюджетам бюджетной системы Российской Федерации в валюте Российской Федерации</t>
  </si>
  <si>
    <t xml:space="preserve">000 01 06 05 02 00 0000 500
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</si>
  <si>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</si>
  <si>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 xml:space="preserve">000 01 06 05 02 00 0000 600
</t>
  </si>
  <si>
    <t>Уменьшение прочих остатков денежных средств бюджетов</t>
  </si>
  <si>
    <t>000 01 05 02 01 00 0000 610</t>
  </si>
  <si>
    <t>Увеличение прочих остатков денежных средств бюджетов</t>
  </si>
  <si>
    <t>000 01 05 02 01 00 0000 510</t>
  </si>
  <si>
    <t>000 01 00 00 00 00 0000 000</t>
  </si>
  <si>
    <t>Источники внутреннего финансирования дефицитов бюджетов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</si>
  <si>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</si>
  <si>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</si>
  <si>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</si>
  <si>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 бюджетами субъектов Российской Федерации в валюте Российской Федерации</t>
  </si>
  <si>
    <t>Возврат бюджетных кредитов, предоставленных  местным бюджетам из бюджета субъекта Российской Федерации, за исключением бюджетных кредитов, предоставляемых за счет федерального бюджета для погашения долговых обязательств по кредитам, полученным от кредитных организаций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</si>
  <si>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</si>
  <si>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Предоставление бюджетных кредитов местным бюджетам из бюджета субъекта Российской Федерации, за исключением бюджетных кредитов, предоставляемых за счет федерального бюджета для погашения долговых обязательств по кредитам, полученным от кредитных организаций</t>
  </si>
  <si>
    <t>000 01 06 05 02 02 0500 640</t>
  </si>
  <si>
    <t>000 01 06 05 02 02 0500 540</t>
  </si>
  <si>
    <t>2025 год</t>
  </si>
  <si>
    <t>Возврат бюджетных кредитов, предоставленных местным бюджетам из бюджета субъекта Российской Федерации, за счет федерального бюджета для погашения долговых обязательств по кредитам, полученным от кредитных организаций</t>
  </si>
  <si>
    <t>000 01 06 05 02 02 2900 640</t>
  </si>
  <si>
    <t xml:space="preserve">000 01 06 05 00 00 0000 500
</t>
  </si>
  <si>
    <t>Предоставление бюджетных кредитов внутри страны в валюте Российской Федерации</t>
  </si>
  <si>
    <t>000 01 06 10 00 00 0000 000</t>
  </si>
  <si>
    <t>Операции по управлению остатками средств на единых счетах бюджетов</t>
  </si>
  <si>
    <t>000 01 06 10 02 00 0000 500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</si>
  <si>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</si>
  <si>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000 01 06 10 02 02 0000 550</t>
  </si>
  <si>
    <t>000 01 06 10 02 02 0001 550</t>
  </si>
  <si>
    <t>000 01 06 10 02 02 0002 550</t>
  </si>
  <si>
    <t>Увеличение финансовых активов в собственности субъектов Российской Федерации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бюджета субъекта Российской Федерации, казначейских счетах для осуществления и отражения операций с денежными средствами бюджетных и автономных учреждений, единых счетах бюджетов государственных внебюджетных фондов,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 (увеличение финансовых активов в собственности субъекта Российской Федерации за счет привлечения на единый счет бюджета субъекта Российской Федерации остатков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бюджета субъекта Российской Федерации)</t>
  </si>
  <si>
    <t>Увеличение финансовых активов в собственности субъектов Российской Федерации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бюджета субъекта Российской Федерации, казначейских счетах для осуществления и отражения операций с денежными средствами бюджетных и автономных учреждений, единых счетах бюджетов государственных внебюджетных фондов,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 (увеличение финансовых активов в собственности субъекта Российской Федерации за счет привлечения на единый счет бюджета субъекта Российской Федерации остатков средств на казначейских счетах для осуществления и отражения операций с денежными средствами бюджетных и автономных учреждений, открытых финансовому органу субъекта Российской Федерации)</t>
  </si>
  <si>
    <t>Бюджетные кредиты, предоставленные внутри страны в валюте Российской Федерации</t>
  </si>
  <si>
    <t>2026 год</t>
  </si>
  <si>
    <t xml:space="preserve">Увеличение финансовых активов в собственности субъектов Российской Федерации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бюджета субъекта Российской Федерации, казначейских счетах для осуществления и отражения операций с денежными средствами бюджетных и автономных учреждений, единых счетах бюджетов государственных внебюджетных фондов,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
</t>
  </si>
  <si>
    <r>
      <t xml:space="preserve">Приложение 1 </t>
    </r>
    <r>
      <rPr>
        <sz val="11"/>
        <rFont val="Times New Roman"/>
        <family val="1"/>
        <charset val="204"/>
      </rPr>
      <t xml:space="preserve">
к закону Тверской области 
«Об областном бюджете Тверской области на 2025 год
 и на плановый период 2026 и 2027 годов»</t>
    </r>
  </si>
  <si>
    <t>Источники финансирования дефицита  
областного бюджета на 2025 год и на плановый период 2026 и 2027 годов</t>
  </si>
  <si>
    <t>2027 год</t>
  </si>
  <si>
    <r>
      <t xml:space="preserve">Приложение 1 
</t>
    </r>
    <r>
      <rPr>
        <sz val="11"/>
        <rFont val="Times New Roman"/>
        <family val="1"/>
        <charset val="204"/>
      </rPr>
      <t>к закону Тверской области 
«О внесении изменений в закон Тверской области 
«Об областном бюджете Тверской области на 2025 год
 и на плановый период 2026 и 2027 годов»</t>
    </r>
  </si>
  <si>
    <t>000 01 03 01 00 02 5900 710</t>
  </si>
  <si>
    <t>000 01 03 01 00 02 5900 810</t>
  </si>
  <si>
    <t>000 01 06 10 02 02 0003 550</t>
  </si>
  <si>
    <t>Увеличение финансовых активов в собственности субъектов Российской Федерации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бюджета субъекта Российской Федерации, казначейских счетах для осуществления и отражения операций с денежными средствами бюджетных и автономных учреждений, единых счетах бюджетов государственных внебюджетных фондов,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 (увеличение финансовых активов в собственности субъекта Российской Федерации за счет привлечения на единый счет бюджета субъекта Российской Федерации остатков средств на единых счетах бюджетов государственных внебюджетных фондов, открытых органу управления территориальным государственным внебюджетным фондом)</t>
  </si>
  <si>
    <t>000 01 06 10 02 02 0005 550</t>
  </si>
  <si>
    <t>Увеличение финансовых активов в собственности субъектов Российской Федерации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бюджета субъекта Российской Федерации, казначейских счетах для осуществления и отражения операций с денежными средствами бюджетных и автономных учреждений, единых счетах бюджетов государственных внебюджетных фондов,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 (увеличение финансовых активов в собственности субъекта Российской Федерации за счет привлечения на единый счет бюджета субъекта Российской Федерации остатков средств на казначейских счетах для осуществления и отражения операций с денежными средствами участников казначейского сопровождения, открытых финансовому органу субъекта Российской Федерации)</t>
  </si>
  <si>
    <t>-</t>
  </si>
  <si>
    <t>Привлечение бюджетных кредитов за счет временно свободных средств единого счета федерального бюджета, предоставленных Федеральным казначейством в рамках осуществления операций по управлению остатками средств на едином счете федерального бюджета, на финансовое обеспечение реализации инфраструктурных проектов</t>
  </si>
  <si>
    <t>Погашение бюджетных кредитов за счет временно свободных средств единого счета федерального бюджета, предоставленных Федеральным казначейством в рамках осуществления операций по управлению остатками средств на едином счете федерального бюджета, на финансовое обеспечение реализации инфраструктурных проектов</t>
  </si>
  <si>
    <t>000 01 03 01 00 02 5800 810</t>
  </si>
  <si>
    <t>Погашение бюджетных кредитов, предоставленных за счет средств федерального бюджета, возврат которых осуществляется с учетом списания задолженности субъекта Российской Федерации перед Российской Федерацией по бюджетным кредитам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</si>
</sst>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_-* #,##0.0_р_._-;\-* #,##0.0_р_._-;_-* &quot;-&quot;?_р_._-;_-@_-"/>
    <numFmt numFmtId="166" formatCode="_-* #,##0.0\ _₽_-;\-* #,##0.0\ _₽_-;_-* &quot;-&quot;?\ _₽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5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3" fillId="2" borderId="2" xfId="0" applyFont="1" applyFill="1" applyBorder="1" applyAlignment="1">
      <alignment horizontal="center" wrapText="1"/>
    </xf>
    <xf numFmtId="0" fontId="7" fillId="3" borderId="0" xfId="0" applyFont="1" applyFill="1" applyAlignment="1">
      <alignment wrapText="1"/>
    </xf>
    <xf numFmtId="0" fontId="0" fillId="3" borderId="0" xfId="0" applyFill="1" applyAlignment="1">
      <alignment wrapText="1"/>
    </xf>
    <xf numFmtId="0" fontId="9" fillId="0" borderId="0" xfId="0" applyFont="1" applyAlignment="1">
      <alignment wrapText="1"/>
    </xf>
    <xf numFmtId="166" fontId="0" fillId="0" borderId="0" xfId="0" applyNumberFormat="1" applyAlignment="1">
      <alignment wrapText="1"/>
    </xf>
    <xf numFmtId="165" fontId="2" fillId="2" borderId="2" xfId="1" applyNumberFormat="1" applyFont="1" applyFill="1" applyBorder="1" applyAlignment="1">
      <alignment horizontal="right" vertical="top" wrapText="1" indent="1"/>
    </xf>
    <xf numFmtId="165" fontId="3" fillId="3" borderId="2" xfId="1" applyNumberFormat="1" applyFont="1" applyFill="1" applyBorder="1" applyAlignment="1">
      <alignment horizontal="right" vertical="top" wrapText="1" indent="1"/>
    </xf>
    <xf numFmtId="165" fontId="3" fillId="2" borderId="2" xfId="1" applyNumberFormat="1" applyFont="1" applyFill="1" applyBorder="1" applyAlignment="1">
      <alignment horizontal="right" vertical="top" wrapText="1" indent="1"/>
    </xf>
    <xf numFmtId="165" fontId="3" fillId="0" borderId="2" xfId="1" applyNumberFormat="1" applyFont="1" applyFill="1" applyBorder="1" applyAlignment="1">
      <alignment horizontal="right" vertical="top" wrapText="1" indent="1"/>
    </xf>
    <xf numFmtId="165" fontId="2" fillId="3" borderId="2" xfId="1" applyNumberFormat="1" applyFont="1" applyFill="1" applyBorder="1" applyAlignment="1">
      <alignment horizontal="right" vertical="top" wrapText="1" indent="1"/>
    </xf>
    <xf numFmtId="165" fontId="2" fillId="3" borderId="2" xfId="1" applyNumberFormat="1" applyFont="1" applyFill="1" applyBorder="1" applyAlignment="1">
      <alignment horizontal="right" vertical="center" wrapText="1" indent="1"/>
    </xf>
    <xf numFmtId="0" fontId="2" fillId="2" borderId="2" xfId="0" applyFont="1" applyFill="1" applyBorder="1" applyAlignment="1">
      <alignment horizontal="left" vertical="top" wrapText="1" indent="1"/>
    </xf>
    <xf numFmtId="0" fontId="3" fillId="3" borderId="2" xfId="0" applyFont="1" applyFill="1" applyBorder="1" applyAlignment="1">
      <alignment horizontal="left" vertical="top" wrapText="1" indent="1"/>
    </xf>
    <xf numFmtId="0" fontId="3" fillId="2" borderId="2" xfId="0" applyFont="1" applyFill="1" applyBorder="1" applyAlignment="1">
      <alignment horizontal="left" vertical="top" wrapText="1" indent="1"/>
    </xf>
    <xf numFmtId="0" fontId="8" fillId="2" borderId="2" xfId="0" applyFont="1" applyFill="1" applyBorder="1" applyAlignment="1">
      <alignment horizontal="left" vertical="top" wrapText="1" indent="1"/>
    </xf>
    <xf numFmtId="0" fontId="3" fillId="0" borderId="2" xfId="0" applyFont="1" applyBorder="1" applyAlignment="1">
      <alignment horizontal="left" vertical="top" wrapText="1" indent="1"/>
    </xf>
    <xf numFmtId="0" fontId="2" fillId="3" borderId="2" xfId="0" applyFont="1" applyFill="1" applyBorder="1" applyAlignment="1">
      <alignment horizontal="left" vertical="top" wrapText="1" indent="1"/>
    </xf>
    <xf numFmtId="0" fontId="3" fillId="0" borderId="2" xfId="0" applyFont="1" applyFill="1" applyBorder="1" applyAlignment="1">
      <alignment horizontal="center" vertical="top" wrapText="1"/>
    </xf>
    <xf numFmtId="0" fontId="5" fillId="2" borderId="0" xfId="0" applyFont="1" applyFill="1" applyAlignment="1">
      <alignment horizontal="right" vertical="top" wrapText="1"/>
    </xf>
    <xf numFmtId="0" fontId="2" fillId="3" borderId="4" xfId="0" applyFont="1" applyFill="1" applyBorder="1" applyAlignment="1">
      <alignment horizontal="left" vertical="center" wrapText="1" indent="1"/>
    </xf>
    <xf numFmtId="0" fontId="2" fillId="3" borderId="5" xfId="0" applyFont="1" applyFill="1" applyBorder="1" applyAlignment="1">
      <alignment horizontal="left" vertical="center" wrapText="1" indent="1"/>
    </xf>
    <xf numFmtId="0" fontId="4" fillId="2" borderId="7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8"/>
  <sheetViews>
    <sheetView tabSelected="1" view="pageBreakPreview" topLeftCell="A15" zoomScaleNormal="100" zoomScaleSheetLayoutView="100" workbookViewId="0">
      <selection activeCell="H17" sqref="H17"/>
    </sheetView>
  </sheetViews>
  <sheetFormatPr defaultColWidth="9.140625" defaultRowHeight="15" x14ac:dyDescent="0.25"/>
  <cols>
    <col min="1" max="1" width="30.28515625" style="7" bestFit="1" customWidth="1"/>
    <col min="2" max="2" width="61.5703125" style="7" customWidth="1"/>
    <col min="3" max="5" width="18.28515625" style="7" bestFit="1" customWidth="1"/>
    <col min="6" max="16384" width="9.140625" style="7"/>
  </cols>
  <sheetData>
    <row r="1" spans="1:5" ht="96.75" customHeight="1" x14ac:dyDescent="0.25">
      <c r="A1" s="26" t="s">
        <v>73</v>
      </c>
      <c r="B1" s="26"/>
      <c r="C1" s="26"/>
      <c r="D1" s="26"/>
      <c r="E1" s="26"/>
    </row>
    <row r="2" spans="1:5" ht="63.6" customHeight="1" x14ac:dyDescent="0.25">
      <c r="A2" s="26" t="s">
        <v>70</v>
      </c>
      <c r="B2" s="26"/>
      <c r="C2" s="26"/>
      <c r="D2" s="26"/>
      <c r="E2" s="26"/>
    </row>
    <row r="3" spans="1:5" ht="81" customHeight="1" x14ac:dyDescent="0.25">
      <c r="A3" s="29" t="s">
        <v>71</v>
      </c>
      <c r="B3" s="29"/>
      <c r="C3" s="29"/>
      <c r="D3" s="29"/>
      <c r="E3" s="29"/>
    </row>
    <row r="4" spans="1:5" ht="15.75" x14ac:dyDescent="0.25">
      <c r="A4" s="30" t="s">
        <v>0</v>
      </c>
      <c r="B4" s="30" t="s">
        <v>1</v>
      </c>
      <c r="C4" s="32" t="s">
        <v>2</v>
      </c>
      <c r="D4" s="33"/>
      <c r="E4" s="34"/>
    </row>
    <row r="5" spans="1:5" ht="15.75" x14ac:dyDescent="0.25">
      <c r="A5" s="31"/>
      <c r="B5" s="31"/>
      <c r="C5" s="1" t="s">
        <v>53</v>
      </c>
      <c r="D5" s="1" t="s">
        <v>68</v>
      </c>
      <c r="E5" s="8" t="s">
        <v>72</v>
      </c>
    </row>
    <row r="6" spans="1:5" ht="15.75" x14ac:dyDescent="0.25">
      <c r="A6" s="1">
        <v>1</v>
      </c>
      <c r="B6" s="1">
        <v>2</v>
      </c>
      <c r="C6" s="1">
        <v>3</v>
      </c>
      <c r="D6" s="1">
        <v>4</v>
      </c>
      <c r="E6" s="8">
        <v>5</v>
      </c>
    </row>
    <row r="7" spans="1:5" s="9" customFormat="1" ht="31.5" x14ac:dyDescent="0.25">
      <c r="A7" s="2" t="s">
        <v>42</v>
      </c>
      <c r="B7" s="19" t="s">
        <v>43</v>
      </c>
      <c r="C7" s="13">
        <f>SUM(C8,C17,C26)</f>
        <v>21217696.200000037</v>
      </c>
      <c r="D7" s="13">
        <f>SUM(D8,D17,D26)</f>
        <v>-538904.39999999385</v>
      </c>
      <c r="E7" s="13">
        <f>SUM(E8,E17,E26)</f>
        <v>-839267.49999999406</v>
      </c>
    </row>
    <row r="8" spans="1:5" ht="31.5" x14ac:dyDescent="0.25">
      <c r="A8" s="2" t="s">
        <v>3</v>
      </c>
      <c r="B8" s="19" t="s">
        <v>32</v>
      </c>
      <c r="C8" s="13">
        <f>C9</f>
        <v>4272050.0999999996</v>
      </c>
      <c r="D8" s="13">
        <f>D9</f>
        <v>-843165.9</v>
      </c>
      <c r="E8" s="13">
        <f t="shared" ref="E8" si="0">E9</f>
        <v>-1208538.5</v>
      </c>
    </row>
    <row r="9" spans="1:5" s="10" customFormat="1" ht="47.25" x14ac:dyDescent="0.25">
      <c r="A9" s="5" t="s">
        <v>44</v>
      </c>
      <c r="B9" s="20" t="s">
        <v>45</v>
      </c>
      <c r="C9" s="14">
        <f>C10+C13</f>
        <v>4272050.0999999996</v>
      </c>
      <c r="D9" s="14">
        <f>D10+D13</f>
        <v>-843165.9</v>
      </c>
      <c r="E9" s="14">
        <f>E10+E13</f>
        <v>-1208538.5</v>
      </c>
    </row>
    <row r="10" spans="1:5" ht="47.25" x14ac:dyDescent="0.25">
      <c r="A10" s="3" t="s">
        <v>4</v>
      </c>
      <c r="B10" s="20" t="s">
        <v>46</v>
      </c>
      <c r="C10" s="15">
        <f t="shared" ref="C10:E11" si="1">C11</f>
        <v>5115216</v>
      </c>
      <c r="D10" s="14">
        <f t="shared" si="1"/>
        <v>0</v>
      </c>
      <c r="E10" s="14">
        <f t="shared" si="1"/>
        <v>0</v>
      </c>
    </row>
    <row r="11" spans="1:5" ht="47.25" x14ac:dyDescent="0.25">
      <c r="A11" s="3" t="s">
        <v>5</v>
      </c>
      <c r="B11" s="20" t="s">
        <v>47</v>
      </c>
      <c r="C11" s="15">
        <f>C12</f>
        <v>5115216</v>
      </c>
      <c r="D11" s="15">
        <f t="shared" si="1"/>
        <v>0</v>
      </c>
      <c r="E11" s="15">
        <f t="shared" si="1"/>
        <v>0</v>
      </c>
    </row>
    <row r="12" spans="1:5" ht="97.5" customHeight="1" x14ac:dyDescent="0.25">
      <c r="A12" s="25" t="s">
        <v>74</v>
      </c>
      <c r="B12" s="20" t="s">
        <v>81</v>
      </c>
      <c r="C12" s="14">
        <v>5115216</v>
      </c>
      <c r="D12" s="14">
        <v>0</v>
      </c>
      <c r="E12" s="14">
        <v>0</v>
      </c>
    </row>
    <row r="13" spans="1:5" ht="47.25" x14ac:dyDescent="0.25">
      <c r="A13" s="3" t="s">
        <v>6</v>
      </c>
      <c r="B13" s="21" t="s">
        <v>31</v>
      </c>
      <c r="C13" s="15">
        <f>C14</f>
        <v>-843165.9</v>
      </c>
      <c r="D13" s="15">
        <f>D14</f>
        <v>-843165.9</v>
      </c>
      <c r="E13" s="15">
        <f>E14</f>
        <v>-1208538.5</v>
      </c>
    </row>
    <row r="14" spans="1:5" ht="47.25" x14ac:dyDescent="0.25">
      <c r="A14" s="3" t="s">
        <v>7</v>
      </c>
      <c r="B14" s="21" t="s">
        <v>30</v>
      </c>
      <c r="C14" s="15">
        <f>C15++C16</f>
        <v>-843165.9</v>
      </c>
      <c r="D14" s="15">
        <f t="shared" ref="D14:E14" si="2">D15++D16</f>
        <v>-843165.9</v>
      </c>
      <c r="E14" s="15">
        <f t="shared" si="2"/>
        <v>-1208538.5</v>
      </c>
    </row>
    <row r="15" spans="1:5" ht="78.75" x14ac:dyDescent="0.25">
      <c r="A15" s="3" t="s">
        <v>83</v>
      </c>
      <c r="B15" s="22" t="s">
        <v>84</v>
      </c>
      <c r="C15" s="15">
        <v>-843165.9</v>
      </c>
      <c r="D15" s="15">
        <v>-843165.9</v>
      </c>
      <c r="E15" s="15">
        <v>-843165.9</v>
      </c>
    </row>
    <row r="16" spans="1:5" ht="100.5" customHeight="1" x14ac:dyDescent="0.25">
      <c r="A16" s="25" t="s">
        <v>75</v>
      </c>
      <c r="B16" s="22" t="s">
        <v>82</v>
      </c>
      <c r="C16" s="15">
        <v>0</v>
      </c>
      <c r="D16" s="15">
        <v>0</v>
      </c>
      <c r="E16" s="15">
        <v>-365372.6</v>
      </c>
    </row>
    <row r="17" spans="1:5" ht="31.5" x14ac:dyDescent="0.25">
      <c r="A17" s="4" t="s">
        <v>8</v>
      </c>
      <c r="B17" s="24" t="s">
        <v>33</v>
      </c>
      <c r="C17" s="17">
        <f>C22+C18</f>
        <v>22529197.900000036</v>
      </c>
      <c r="D17" s="17">
        <f>D22+D18</f>
        <v>3463880.400000006</v>
      </c>
      <c r="E17" s="17">
        <f>E22+E18</f>
        <v>-109627.09999999404</v>
      </c>
    </row>
    <row r="18" spans="1:5" s="10" customFormat="1" ht="15.75" x14ac:dyDescent="0.25">
      <c r="A18" s="5" t="s">
        <v>9</v>
      </c>
      <c r="B18" s="20" t="s">
        <v>10</v>
      </c>
      <c r="C18" s="14">
        <f>C19</f>
        <v>-136049827.29999998</v>
      </c>
      <c r="D18" s="14">
        <f t="shared" ref="D18:E20" si="3">D19</f>
        <v>-125036406.59999999</v>
      </c>
      <c r="E18" s="14">
        <f t="shared" si="3"/>
        <v>-126937897.69999999</v>
      </c>
    </row>
    <row r="19" spans="1:5" s="10" customFormat="1" ht="15.75" x14ac:dyDescent="0.25">
      <c r="A19" s="5" t="s">
        <v>11</v>
      </c>
      <c r="B19" s="20" t="s">
        <v>12</v>
      </c>
      <c r="C19" s="14">
        <f>C20</f>
        <v>-136049827.29999998</v>
      </c>
      <c r="D19" s="14">
        <f t="shared" si="3"/>
        <v>-125036406.59999999</v>
      </c>
      <c r="E19" s="14">
        <f t="shared" si="3"/>
        <v>-126937897.69999999</v>
      </c>
    </row>
    <row r="20" spans="1:5" s="10" customFormat="1" ht="15.75" x14ac:dyDescent="0.25">
      <c r="A20" s="5" t="s">
        <v>41</v>
      </c>
      <c r="B20" s="20" t="s">
        <v>40</v>
      </c>
      <c r="C20" s="14">
        <f>C21</f>
        <v>-136049827.29999998</v>
      </c>
      <c r="D20" s="14">
        <f t="shared" si="3"/>
        <v>-125036406.59999999</v>
      </c>
      <c r="E20" s="14">
        <f t="shared" si="3"/>
        <v>-126937897.69999999</v>
      </c>
    </row>
    <row r="21" spans="1:5" s="10" customFormat="1" ht="31.5" x14ac:dyDescent="0.25">
      <c r="A21" s="5" t="s">
        <v>13</v>
      </c>
      <c r="B21" s="20" t="s">
        <v>14</v>
      </c>
      <c r="C21" s="14">
        <f>-(135563035.2+C10+C28+C38)</f>
        <v>-136049827.29999998</v>
      </c>
      <c r="D21" s="14">
        <f>-(128031025.5+D10+D28+D38)</f>
        <v>-125036406.59999999</v>
      </c>
      <c r="E21" s="14">
        <f>-(126293999.6+E10+E28+E38)</f>
        <v>-126937897.69999999</v>
      </c>
    </row>
    <row r="22" spans="1:5" s="10" customFormat="1" ht="15.75" x14ac:dyDescent="0.25">
      <c r="A22" s="5" t="s">
        <v>15</v>
      </c>
      <c r="B22" s="20" t="s">
        <v>16</v>
      </c>
      <c r="C22" s="14">
        <f>C23</f>
        <v>158579025.20000002</v>
      </c>
      <c r="D22" s="14">
        <f>D23</f>
        <v>128500287</v>
      </c>
      <c r="E22" s="14">
        <f t="shared" ref="D22:E24" si="4">E23</f>
        <v>126828270.59999999</v>
      </c>
    </row>
    <row r="23" spans="1:5" s="10" customFormat="1" ht="15.75" x14ac:dyDescent="0.25">
      <c r="A23" s="5" t="s">
        <v>17</v>
      </c>
      <c r="B23" s="20" t="s">
        <v>18</v>
      </c>
      <c r="C23" s="14">
        <f>C24</f>
        <v>158579025.20000002</v>
      </c>
      <c r="D23" s="14">
        <f t="shared" si="4"/>
        <v>128500287</v>
      </c>
      <c r="E23" s="14">
        <f t="shared" si="4"/>
        <v>126828270.59999999</v>
      </c>
    </row>
    <row r="24" spans="1:5" s="10" customFormat="1" ht="31.5" x14ac:dyDescent="0.25">
      <c r="A24" s="5" t="s">
        <v>39</v>
      </c>
      <c r="B24" s="20" t="s">
        <v>38</v>
      </c>
      <c r="C24" s="14">
        <f>C25</f>
        <v>158579025.20000002</v>
      </c>
      <c r="D24" s="14">
        <f t="shared" si="4"/>
        <v>128500287</v>
      </c>
      <c r="E24" s="14">
        <f t="shared" si="4"/>
        <v>126828270.59999999</v>
      </c>
    </row>
    <row r="25" spans="1:5" s="10" customFormat="1" ht="31.5" x14ac:dyDescent="0.25">
      <c r="A25" s="5" t="s">
        <v>19</v>
      </c>
      <c r="B25" s="20" t="s">
        <v>20</v>
      </c>
      <c r="C25" s="14">
        <f>(156780731.4-(C13+C34))</f>
        <v>158579025.20000002</v>
      </c>
      <c r="D25" s="14">
        <f>(127492121.1-(D13+D34))</f>
        <v>128500287</v>
      </c>
      <c r="E25" s="14">
        <f>(125454732.1-(E13+E34))</f>
        <v>126828270.59999999</v>
      </c>
    </row>
    <row r="26" spans="1:5" s="10" customFormat="1" ht="31.5" x14ac:dyDescent="0.25">
      <c r="A26" s="4" t="s">
        <v>21</v>
      </c>
      <c r="B26" s="24" t="s">
        <v>22</v>
      </c>
      <c r="C26" s="17">
        <f>C27+C37</f>
        <v>-5583551.7999999998</v>
      </c>
      <c r="D26" s="17">
        <f>D27+D37</f>
        <v>-3159618.9</v>
      </c>
      <c r="E26" s="17">
        <f>E27+E37</f>
        <v>478898.1</v>
      </c>
    </row>
    <row r="27" spans="1:5" s="10" customFormat="1" ht="31.5" x14ac:dyDescent="0.25">
      <c r="A27" s="4" t="s">
        <v>23</v>
      </c>
      <c r="B27" s="24" t="s">
        <v>67</v>
      </c>
      <c r="C27" s="17">
        <f>C28+C33</f>
        <v>-697864.8</v>
      </c>
      <c r="D27" s="17">
        <f>D28+D33</f>
        <v>373898.1</v>
      </c>
      <c r="E27" s="17">
        <f>E28+E33</f>
        <v>478898.1</v>
      </c>
    </row>
    <row r="28" spans="1:5" s="10" customFormat="1" ht="31.5" x14ac:dyDescent="0.25">
      <c r="A28" s="5" t="s">
        <v>24</v>
      </c>
      <c r="B28" s="20" t="s">
        <v>25</v>
      </c>
      <c r="C28" s="14">
        <f>C29</f>
        <v>257263.1</v>
      </c>
      <c r="D28" s="14">
        <f>D29</f>
        <v>538898.1</v>
      </c>
      <c r="E28" s="14">
        <f>E29</f>
        <v>643898.1</v>
      </c>
    </row>
    <row r="29" spans="1:5" s="10" customFormat="1" ht="47.25" x14ac:dyDescent="0.25">
      <c r="A29" s="6" t="s">
        <v>37</v>
      </c>
      <c r="B29" s="23" t="s">
        <v>36</v>
      </c>
      <c r="C29" s="16">
        <f>C30</f>
        <v>257263.1</v>
      </c>
      <c r="D29" s="16">
        <f t="shared" ref="D29:E29" si="5">D30</f>
        <v>538898.1</v>
      </c>
      <c r="E29" s="16">
        <f t="shared" si="5"/>
        <v>643898.1</v>
      </c>
    </row>
    <row r="30" spans="1:5" s="10" customFormat="1" ht="63" x14ac:dyDescent="0.25">
      <c r="A30" s="5" t="s">
        <v>26</v>
      </c>
      <c r="B30" s="20" t="s">
        <v>49</v>
      </c>
      <c r="C30" s="14">
        <f>C31+C32</f>
        <v>257263.1</v>
      </c>
      <c r="D30" s="14">
        <f t="shared" ref="D30:E30" si="6">D31+D32</f>
        <v>538898.1</v>
      </c>
      <c r="E30" s="14">
        <f t="shared" si="6"/>
        <v>643898.1</v>
      </c>
    </row>
    <row r="31" spans="1:5" s="10" customFormat="1" ht="94.5" x14ac:dyDescent="0.25">
      <c r="A31" s="6" t="s">
        <v>51</v>
      </c>
      <c r="B31" s="23" t="s">
        <v>48</v>
      </c>
      <c r="C31" s="16">
        <v>63365</v>
      </c>
      <c r="D31" s="16">
        <v>345000</v>
      </c>
      <c r="E31" s="16">
        <v>450000</v>
      </c>
    </row>
    <row r="32" spans="1:5" s="10" customFormat="1" ht="78.75" x14ac:dyDescent="0.25">
      <c r="A32" s="6" t="s">
        <v>55</v>
      </c>
      <c r="B32" s="23" t="s">
        <v>54</v>
      </c>
      <c r="C32" s="16">
        <v>193898.1</v>
      </c>
      <c r="D32" s="16">
        <v>193898.1</v>
      </c>
      <c r="E32" s="16">
        <v>193898.1</v>
      </c>
    </row>
    <row r="33" spans="1:5" ht="31.5" x14ac:dyDescent="0.25">
      <c r="A33" s="6" t="s">
        <v>56</v>
      </c>
      <c r="B33" s="23" t="s">
        <v>57</v>
      </c>
      <c r="C33" s="16">
        <f>C34</f>
        <v>-955127.9</v>
      </c>
      <c r="D33" s="16">
        <f t="shared" ref="D33:E35" si="7">D34</f>
        <v>-165000</v>
      </c>
      <c r="E33" s="16">
        <f t="shared" si="7"/>
        <v>-165000</v>
      </c>
    </row>
    <row r="34" spans="1:5" s="10" customFormat="1" ht="47.25" x14ac:dyDescent="0.25">
      <c r="A34" s="6" t="s">
        <v>35</v>
      </c>
      <c r="B34" s="23" t="s">
        <v>34</v>
      </c>
      <c r="C34" s="16">
        <f>C35</f>
        <v>-955127.9</v>
      </c>
      <c r="D34" s="16">
        <f t="shared" si="7"/>
        <v>-165000</v>
      </c>
      <c r="E34" s="16">
        <f t="shared" si="7"/>
        <v>-165000</v>
      </c>
    </row>
    <row r="35" spans="1:5" s="11" customFormat="1" ht="63" x14ac:dyDescent="0.25">
      <c r="A35" s="5" t="s">
        <v>27</v>
      </c>
      <c r="B35" s="20" t="s">
        <v>28</v>
      </c>
      <c r="C35" s="14">
        <f>C36</f>
        <v>-955127.9</v>
      </c>
      <c r="D35" s="14">
        <f t="shared" si="7"/>
        <v>-165000</v>
      </c>
      <c r="E35" s="14">
        <f t="shared" si="7"/>
        <v>-165000</v>
      </c>
    </row>
    <row r="36" spans="1:5" s="11" customFormat="1" ht="94.5" x14ac:dyDescent="0.25">
      <c r="A36" s="6" t="s">
        <v>52</v>
      </c>
      <c r="B36" s="23" t="s">
        <v>50</v>
      </c>
      <c r="C36" s="16">
        <v>-955127.9</v>
      </c>
      <c r="D36" s="16">
        <v>-165000</v>
      </c>
      <c r="E36" s="16">
        <v>-165000</v>
      </c>
    </row>
    <row r="37" spans="1:5" s="11" customFormat="1" ht="31.5" x14ac:dyDescent="0.25">
      <c r="A37" s="4" t="s">
        <v>58</v>
      </c>
      <c r="B37" s="24" t="s">
        <v>59</v>
      </c>
      <c r="C37" s="17">
        <f>C38</f>
        <v>-4885687</v>
      </c>
      <c r="D37" s="17">
        <f t="shared" ref="D37:E37" si="8">D38</f>
        <v>-3533517</v>
      </c>
      <c r="E37" s="17">
        <f t="shared" si="8"/>
        <v>0</v>
      </c>
    </row>
    <row r="38" spans="1:5" ht="94.5" x14ac:dyDescent="0.25">
      <c r="A38" s="5" t="s">
        <v>60</v>
      </c>
      <c r="B38" s="20" t="s">
        <v>61</v>
      </c>
      <c r="C38" s="14">
        <f>C39</f>
        <v>-4885687</v>
      </c>
      <c r="D38" s="14">
        <f>D39</f>
        <v>-3533517</v>
      </c>
      <c r="E38" s="14">
        <f>E39</f>
        <v>0</v>
      </c>
    </row>
    <row r="39" spans="1:5" s="10" customFormat="1" ht="236.25" x14ac:dyDescent="0.25">
      <c r="A39" s="5" t="s">
        <v>62</v>
      </c>
      <c r="B39" s="20" t="s">
        <v>69</v>
      </c>
      <c r="C39" s="14">
        <f>SUM(C40:C43)</f>
        <v>-4885687</v>
      </c>
      <c r="D39" s="14">
        <f t="shared" ref="D39:E39" si="9">SUM(D40:D43)</f>
        <v>-3533517</v>
      </c>
      <c r="E39" s="14">
        <f t="shared" si="9"/>
        <v>0</v>
      </c>
    </row>
    <row r="40" spans="1:5" s="11" customFormat="1" ht="330.75" x14ac:dyDescent="0.25">
      <c r="A40" s="5" t="s">
        <v>63</v>
      </c>
      <c r="B40" s="20" t="s">
        <v>65</v>
      </c>
      <c r="C40" s="14" t="s">
        <v>80</v>
      </c>
      <c r="D40" s="14">
        <v>-336672</v>
      </c>
      <c r="E40" s="14">
        <v>0</v>
      </c>
    </row>
    <row r="41" spans="1:5" s="10" customFormat="1" ht="330.75" x14ac:dyDescent="0.25">
      <c r="A41" s="5" t="s">
        <v>64</v>
      </c>
      <c r="B41" s="20" t="s">
        <v>66</v>
      </c>
      <c r="C41" s="14" t="s">
        <v>80</v>
      </c>
      <c r="D41" s="14">
        <v>-3196845</v>
      </c>
      <c r="E41" s="14">
        <v>0</v>
      </c>
    </row>
    <row r="42" spans="1:5" s="10" customFormat="1" ht="315" x14ac:dyDescent="0.25">
      <c r="A42" s="5" t="s">
        <v>76</v>
      </c>
      <c r="B42" s="20" t="s">
        <v>77</v>
      </c>
      <c r="C42" s="14">
        <v>-815000</v>
      </c>
      <c r="D42" s="14" t="s">
        <v>80</v>
      </c>
      <c r="E42" s="14" t="s">
        <v>80</v>
      </c>
    </row>
    <row r="43" spans="1:5" s="10" customFormat="1" ht="330.75" x14ac:dyDescent="0.25">
      <c r="A43" s="5" t="s">
        <v>78</v>
      </c>
      <c r="B43" s="20" t="s">
        <v>79</v>
      </c>
      <c r="C43" s="14">
        <v>-4070687</v>
      </c>
      <c r="D43" s="14" t="s">
        <v>80</v>
      </c>
      <c r="E43" s="14" t="s">
        <v>80</v>
      </c>
    </row>
    <row r="44" spans="1:5" s="10" customFormat="1" ht="23.25" customHeight="1" x14ac:dyDescent="0.25">
      <c r="A44" s="27" t="s">
        <v>29</v>
      </c>
      <c r="B44" s="28"/>
      <c r="C44" s="18">
        <f>C8+C17+C26</f>
        <v>21217696.200000037</v>
      </c>
      <c r="D44" s="18">
        <f>D8+D17+D26</f>
        <v>-538904.39999999385</v>
      </c>
      <c r="E44" s="18">
        <f>E8+E17+E26</f>
        <v>-839267.49999999406</v>
      </c>
    </row>
    <row r="48" spans="1:5" x14ac:dyDescent="0.25">
      <c r="C48" s="12"/>
      <c r="D48" s="12"/>
      <c r="E48" s="12"/>
    </row>
  </sheetData>
  <mergeCells count="7">
    <mergeCell ref="A1:E1"/>
    <mergeCell ref="A44:B44"/>
    <mergeCell ref="A2:E2"/>
    <mergeCell ref="A3:E3"/>
    <mergeCell ref="A4:A5"/>
    <mergeCell ref="B4:B5"/>
    <mergeCell ref="C4:E4"/>
  </mergeCells>
  <printOptions horizontalCentered="1"/>
  <pageMargins left="0.78740157480314965" right="0.39370078740157483" top="0.6692913385826772" bottom="0.39370078740157483" header="0.31496062992125984" footer="0.15748031496062992"/>
  <pageSetup paperSize="9" scale="61" fitToHeight="4" orientation="portrait" r:id="rId1"/>
  <headerFooter differentFirst="1">
    <oddHeader>&amp;C&amp;"Times New Roman,обычный"&amp;P</oddHeader>
    <oddFooter>&amp;L&amp;"Times New Roman,обычный"&amp;9&amp;Z&amp;F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2025-06-09T12:41:46Z</dcterms:modified>
</cp:coreProperties>
</file>